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82" i="3" l="1"/>
  <c r="AV35" i="3" l="1"/>
  <c r="AV44" i="3" l="1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47" i="3"/>
  <c r="AB88" i="3" s="1"/>
  <c r="AO88" i="3" s="1"/>
  <c r="Y29" i="3"/>
  <c r="Y32" i="3" s="1"/>
  <c r="Y37" i="3" s="1"/>
  <c r="Y38" i="3" s="1"/>
  <c r="AB87" i="3" s="1"/>
  <c r="AO87" i="3" s="1"/>
  <c r="AN7" i="3"/>
  <c r="AV36" i="3" l="1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<sst xmlns="http://schemas.openxmlformats.org/spreadsheetml/2006/main" count="132" uniqueCount="100">
  <si>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</si>
  <si>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</si>
  <si>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</si>
  <si>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</si>
  <si>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</si>
  <si>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</si>
  <si>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</si>
  <si>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</si>
  <si>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</si>
  <si>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</si>
  <si>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</si>
  <si>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</si>
  <si>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</si>
  <si>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Target:</t>
  </si>
  <si>
    <t>80-100%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</si>
  <si>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</si>
  <si>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</si>
  <si>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</si>
  <si>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</si>
  <si>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</si>
  <si>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r>
      <t xml:space="preserve">Target:   </t>
    </r>
    <r>
      <rPr>
        <sz val="8"/>
        <rFont val="Arial"/>
        <family val="2"/>
      </rPr>
      <t>(Source - Exhibit Surveys)</t>
    </r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</si>
  <si>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</si>
  <si>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</si>
  <si>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</si>
  <si>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</si>
  <si>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</si>
  <si>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</si>
  <si>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</si>
  <si>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</si>
  <si>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</si>
  <si>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</si>
  <si>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</si>
  <si>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</si>
  <si>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= Soft Dollar ROI</t>
  </si>
  <si>
    <t>Achievement of Goal</t>
  </si>
  <si>
    <t>Revenue From At/Post Show Sales</t>
  </si>
  <si>
    <t>Gross Margin</t>
  </si>
  <si>
    <t>Return on Investment</t>
  </si>
  <si>
    <t>-</t>
  </si>
  <si>
    <t>Comparative (Field Sales Call)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</si>
  <si>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</si>
  <si>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</si>
  <si>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</si>
  <si>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</si>
  <si>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</si>
  <si>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</si>
  <si>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</si>
  <si>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</si>
  <si>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</si>
  <si>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</si>
  <si>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</si>
  <si>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</si>
  <si>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</si>
  <si>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</si>
  <si>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</si>
  <si>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</si>
  <si>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</si>
  <si>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</si>
  <si>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</si>
  <si>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</si>
  <si>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</si>
  <si>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</si>
  <si>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</si>
  <si>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</si>
  <si>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</si>
  <si>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</si>
  <si>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</si>
  <si>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</si>
  <si>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</si>
  <si>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</si>
  <si>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Soft Dollar Return on Investment</t>
  </si>
  <si>
    <t>PLEASE NOTE:  ONLY ENTER YOUR NUMBERS BELOW WHERE YOU SEE RED NUMBERS.  ALL OTHER INFORMATION IS CALCULATED AUTOMATICALLY.</t>
  </si>
  <si>
    <t>Exhibition Information</t>
  </si>
  <si>
    <t>Exhibition Name</t>
  </si>
  <si>
    <t>Exhibition Notes</t>
  </si>
  <si>
    <t>Exhibition Dates</t>
  </si>
  <si>
    <t>Exhibition Goals &amp; Objectives</t>
  </si>
  <si>
    <t>Stand Interaction Capacity/Utilization</t>
  </si>
  <si>
    <t>Measures how well we utilized our capacity to interact with visitors.</t>
  </si>
  <si>
    <t>Exhibition Hours</t>
  </si>
  <si>
    <t>Times Full-Time Stand Team</t>
  </si>
  <si>
    <t>* 50 sq. feet per person rule of thumb</t>
  </si>
  <si>
    <t>Total Team Hours</t>
  </si>
  <si>
    <t>Times Interactions per Hour per Person</t>
  </si>
  <si>
    <t>Stand Interaction Capacity</t>
  </si>
  <si>
    <t>Actual # of Stand Interactions</t>
  </si>
  <si>
    <t>Divide by Stand Interaction Capacity</t>
  </si>
  <si>
    <t>= Stand Capacity Utilization</t>
  </si>
  <si>
    <t>Stand Attraction Efficiency</t>
  </si>
  <si>
    <t>Measures how well we attracted our target visitor.</t>
  </si>
  <si>
    <t>Divide by # of Profile Matches in Exhibition Audience</t>
  </si>
  <si>
    <t>= Stand Attraction Efficiency</t>
  </si>
  <si>
    <t>Divide by Actual # of Stand Interactions</t>
  </si>
  <si>
    <t>Total Exhibition Investment</t>
  </si>
  <si>
    <t xml:space="preserve">Average Cost of B2B Exhibition Lead: </t>
  </si>
  <si>
    <t>Divided by Exhibition Investment</t>
  </si>
  <si>
    <t>Determines savings realized by utilizing exhibitions to have face-to-face</t>
  </si>
  <si>
    <t>Times Actual # of Stand Interactions</t>
  </si>
  <si>
    <t>Less Exhibition Investment</t>
  </si>
  <si>
    <t>Net Exhibition 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</si>
</sst>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1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Border="1" applyAlignment="1">
      <alignment horizontal="left"/>
    </xf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0" fillId="2" borderId="17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3"/>
  <sheetViews>
    <sheetView tabSelected="1" zoomScaleNormal="100" workbookViewId="0">
      <selection activeCell="K7" sqref="K7:Z7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68" t="s">
        <v>71</v>
      </c>
    </row>
    <row r="2" spans="1:56" ht="4.2" customHeight="1" x14ac:dyDescent="0.25"/>
    <row r="3" spans="1:56" ht="23.4" x14ac:dyDescent="0.45">
      <c r="A3"/>
      <c r="B3" s="152" t="s">
        <v>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</row>
    <row r="4" spans="1:56" s="26" customFormat="1" ht="21" customHeight="1" x14ac:dyDescent="0.3">
      <c r="B4" s="153" t="s">
        <v>56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</row>
    <row r="5" spans="1:56" ht="9" customHeight="1" thickBot="1" x14ac:dyDescent="0.35">
      <c r="A5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</row>
    <row r="6" spans="1:56" ht="14.4" x14ac:dyDescent="0.3">
      <c r="B6" s="155" t="s">
        <v>10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7"/>
    </row>
    <row r="7" spans="1:56" x14ac:dyDescent="0.25">
      <c r="B7" s="2"/>
      <c r="C7" s="158" t="s">
        <v>5</v>
      </c>
      <c r="D7" s="158"/>
      <c r="E7" s="158"/>
      <c r="F7" s="158"/>
      <c r="G7" s="158"/>
      <c r="H7" s="158"/>
      <c r="I7" s="158"/>
      <c r="J7" s="159"/>
      <c r="K7" s="160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4" t="s">
        <v>42</v>
      </c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9"/>
      <c r="AN7" s="163">
        <f ca="1">TODAY()</f>
        <v>43759</v>
      </c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1"/>
    </row>
    <row r="8" spans="1:56" ht="13.8" thickBot="1" x14ac:dyDescent="0.3">
      <c r="B8" s="3"/>
      <c r="C8" s="158" t="s">
        <v>6</v>
      </c>
      <c r="D8" s="158"/>
      <c r="E8" s="158"/>
      <c r="F8" s="158"/>
      <c r="G8" s="158"/>
      <c r="H8" s="158"/>
      <c r="I8" s="158"/>
      <c r="J8" s="159"/>
      <c r="K8" s="172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8"/>
      <c r="AA8" s="173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5"/>
      <c r="AN8" s="172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76"/>
    </row>
    <row r="9" spans="1:56" ht="14.4" x14ac:dyDescent="0.3">
      <c r="B9" s="155" t="s">
        <v>72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7"/>
    </row>
    <row r="10" spans="1:56" ht="14.4" customHeight="1" thickBot="1" x14ac:dyDescent="0.35">
      <c r="B10" s="4"/>
      <c r="C10" s="177" t="s">
        <v>73</v>
      </c>
      <c r="D10" s="165"/>
      <c r="E10" s="165"/>
      <c r="F10" s="165"/>
      <c r="G10" s="165"/>
      <c r="H10" s="165"/>
      <c r="I10" s="165"/>
      <c r="J10" s="166"/>
      <c r="K10" s="126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8"/>
      <c r="AA10" s="164" t="s">
        <v>75</v>
      </c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9"/>
      <c r="AN10" s="129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1"/>
    </row>
    <row r="11" spans="1:56" ht="29.4" customHeight="1" thickBot="1" x14ac:dyDescent="0.3">
      <c r="B11" s="2"/>
      <c r="C11" s="178" t="s">
        <v>74</v>
      </c>
      <c r="D11" s="167"/>
      <c r="E11" s="167"/>
      <c r="F11" s="167"/>
      <c r="G11" s="167"/>
      <c r="H11" s="167"/>
      <c r="I11" s="167"/>
      <c r="J11" s="168"/>
      <c r="K11" s="169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1"/>
    </row>
    <row r="12" spans="1:56" ht="14.4" x14ac:dyDescent="0.3">
      <c r="B12" s="140" t="s">
        <v>76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2"/>
    </row>
    <row r="13" spans="1:56" s="5" customFormat="1" ht="18" customHeight="1" x14ac:dyDescent="0.25">
      <c r="B13" s="116">
        <v>1</v>
      </c>
      <c r="C13" s="117"/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36"/>
      <c r="AZ13" s="1"/>
      <c r="BA13" s="1"/>
      <c r="BB13" s="1"/>
      <c r="BC13" s="1"/>
      <c r="BD13" s="1"/>
    </row>
    <row r="14" spans="1:56" s="5" customFormat="1" ht="18" customHeight="1" x14ac:dyDescent="0.25">
      <c r="B14" s="116">
        <v>2</v>
      </c>
      <c r="C14" s="117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9"/>
      <c r="AZ14" s="1"/>
      <c r="BA14" s="1"/>
      <c r="BB14" s="1"/>
      <c r="BC14" s="1"/>
      <c r="BD14" s="1"/>
    </row>
    <row r="15" spans="1:56" s="5" customFormat="1" ht="18" customHeight="1" x14ac:dyDescent="0.25">
      <c r="B15" s="116">
        <v>3</v>
      </c>
      <c r="C15" s="117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9"/>
      <c r="AZ15" s="1"/>
      <c r="BA15" s="1"/>
      <c r="BB15" s="1"/>
      <c r="BC15" s="1"/>
      <c r="BD15" s="1"/>
    </row>
    <row r="16" spans="1:56" ht="14.4" x14ac:dyDescent="0.3">
      <c r="B16" s="140" t="s">
        <v>11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2"/>
    </row>
    <row r="17" spans="1:56" s="5" customFormat="1" ht="14.4" x14ac:dyDescent="0.3">
      <c r="B17" s="116" t="s">
        <v>7</v>
      </c>
      <c r="C17" s="117"/>
      <c r="D17" s="14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5"/>
      <c r="AL17" s="146" t="s">
        <v>8</v>
      </c>
      <c r="AM17" s="147"/>
      <c r="AN17" s="147"/>
      <c r="AO17" s="147"/>
      <c r="AP17" s="147"/>
      <c r="AQ17" s="147"/>
      <c r="AR17" s="147"/>
      <c r="AS17" s="148"/>
      <c r="AT17" s="149" t="s">
        <v>9</v>
      </c>
      <c r="AU17" s="150"/>
      <c r="AV17" s="150"/>
      <c r="AW17" s="150"/>
      <c r="AX17" s="150"/>
      <c r="AY17" s="151"/>
      <c r="AZ17" s="1"/>
      <c r="BA17" s="1"/>
      <c r="BB17" s="1"/>
      <c r="BC17" s="1"/>
      <c r="BD17" s="1"/>
    </row>
    <row r="18" spans="1:56" s="5" customFormat="1" ht="19.05" customHeight="1" x14ac:dyDescent="0.25">
      <c r="B18" s="116">
        <v>1</v>
      </c>
      <c r="C18" s="117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L18" s="121"/>
      <c r="AM18" s="122"/>
      <c r="AN18" s="122"/>
      <c r="AO18" s="122"/>
      <c r="AP18" s="122"/>
      <c r="AQ18" s="122"/>
      <c r="AR18" s="122"/>
      <c r="AS18" s="117"/>
      <c r="AT18" s="121"/>
      <c r="AU18" s="122"/>
      <c r="AV18" s="122"/>
      <c r="AW18" s="122"/>
      <c r="AX18" s="122"/>
      <c r="AY18" s="123"/>
      <c r="AZ18" s="1"/>
      <c r="BA18" s="1"/>
      <c r="BB18" s="1"/>
      <c r="BC18" s="1"/>
      <c r="BD18" s="1"/>
    </row>
    <row r="19" spans="1:56" s="5" customFormat="1" ht="19.05" customHeight="1" x14ac:dyDescent="0.25">
      <c r="B19" s="116">
        <v>2</v>
      </c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121"/>
      <c r="AM19" s="122"/>
      <c r="AN19" s="122"/>
      <c r="AO19" s="122"/>
      <c r="AP19" s="122"/>
      <c r="AQ19" s="122"/>
      <c r="AR19" s="122"/>
      <c r="AS19" s="117"/>
      <c r="AT19" s="121"/>
      <c r="AU19" s="122"/>
      <c r="AV19" s="122"/>
      <c r="AW19" s="122"/>
      <c r="AX19" s="122"/>
      <c r="AY19" s="123"/>
      <c r="AZ19" s="1"/>
      <c r="BA19" s="1"/>
      <c r="BB19" s="1"/>
      <c r="BC19" s="1"/>
      <c r="BD19" s="1"/>
    </row>
    <row r="20" spans="1:56" s="5" customFormat="1" ht="19.05" customHeight="1" x14ac:dyDescent="0.25">
      <c r="B20" s="116">
        <v>3</v>
      </c>
      <c r="C20" s="117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20"/>
      <c r="AL20" s="121"/>
      <c r="AM20" s="122"/>
      <c r="AN20" s="122"/>
      <c r="AO20" s="122"/>
      <c r="AP20" s="122"/>
      <c r="AQ20" s="122"/>
      <c r="AR20" s="122"/>
      <c r="AS20" s="117"/>
      <c r="AT20" s="121"/>
      <c r="AU20" s="122"/>
      <c r="AV20" s="122"/>
      <c r="AW20" s="122"/>
      <c r="AX20" s="122"/>
      <c r="AY20" s="123"/>
      <c r="AZ20" s="1"/>
      <c r="BA20" s="1"/>
      <c r="BB20" s="1"/>
      <c r="BC20" s="1"/>
      <c r="BD20" s="1"/>
    </row>
    <row r="21" spans="1:56" ht="14.4" x14ac:dyDescent="0.3">
      <c r="B21" s="113" t="s">
        <v>12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5"/>
    </row>
    <row r="22" spans="1:56" ht="14.4" x14ac:dyDescent="0.3">
      <c r="B22" s="132" t="s">
        <v>43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4"/>
      <c r="AC22" s="133" t="s">
        <v>44</v>
      </c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5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77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78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45</v>
      </c>
    </row>
    <row r="26" spans="1:56" x14ac:dyDescent="0.25">
      <c r="B26" s="13"/>
      <c r="C26" s="48" t="s">
        <v>79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09">
        <v>10.5</v>
      </c>
      <c r="Z26" s="109"/>
      <c r="AA26" s="109"/>
      <c r="AB26" s="38"/>
      <c r="AC26" s="19"/>
      <c r="AE26" s="63" t="s">
        <v>93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06">
        <v>10000</v>
      </c>
      <c r="AW26" s="106"/>
      <c r="AX26" s="106"/>
      <c r="AY26" s="8"/>
      <c r="AZ26" s="8"/>
    </row>
    <row r="27" spans="1:56" x14ac:dyDescent="0.25">
      <c r="B27" s="13"/>
      <c r="C27" s="48" t="s">
        <v>80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63" t="s">
        <v>92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07">
        <f>+Y36</f>
        <v>48</v>
      </c>
      <c r="AW27" s="107"/>
      <c r="AX27" s="107"/>
      <c r="AY27" s="8"/>
      <c r="AZ27" s="8"/>
    </row>
    <row r="28" spans="1:56" x14ac:dyDescent="0.25">
      <c r="B28" s="13"/>
      <c r="C28" s="41"/>
      <c r="D28" s="42" t="s">
        <v>81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16</v>
      </c>
      <c r="Y28" s="124">
        <v>2</v>
      </c>
      <c r="Z28" s="124"/>
      <c r="AA28" s="124"/>
      <c r="AB28" s="40"/>
      <c r="AC28" s="19"/>
      <c r="AE28" s="11" t="s">
        <v>21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17</v>
      </c>
      <c r="AV28" s="104">
        <f>+AV26/AV27</f>
        <v>208.33333333333334</v>
      </c>
      <c r="AW28" s="104"/>
      <c r="AX28" s="104"/>
      <c r="AY28" s="11"/>
    </row>
    <row r="29" spans="1:56" x14ac:dyDescent="0.25">
      <c r="B29" s="13"/>
      <c r="C29" s="67" t="s">
        <v>82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05">
        <f>ROUND(Y26*Y28,0)</f>
        <v>21</v>
      </c>
      <c r="Z29" s="105"/>
      <c r="AA29" s="105"/>
      <c r="AB29" s="38"/>
      <c r="AC29" s="19"/>
      <c r="AV29" s="70"/>
      <c r="AW29" s="70"/>
    </row>
    <row r="30" spans="1:56" x14ac:dyDescent="0.25">
      <c r="B30" s="13"/>
      <c r="C30" s="48" t="s">
        <v>83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22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25">
        <v>596</v>
      </c>
      <c r="AW30" s="125"/>
      <c r="AX30" s="125"/>
      <c r="AY30" s="21"/>
      <c r="AZ30" s="25"/>
    </row>
    <row r="31" spans="1:56" x14ac:dyDescent="0.25">
      <c r="B31" s="13"/>
      <c r="C31" s="41"/>
      <c r="D31" s="42" t="s">
        <v>15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16</v>
      </c>
      <c r="Y31" s="124">
        <v>3</v>
      </c>
      <c r="Z31" s="124"/>
      <c r="AA31" s="124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48" t="s">
        <v>84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17</v>
      </c>
      <c r="Y32" s="105">
        <f>ROUND(+Y29*Y31,0)</f>
        <v>63</v>
      </c>
      <c r="Z32" s="105"/>
      <c r="AA32" s="105"/>
      <c r="AB32" s="38"/>
      <c r="AC32" s="19"/>
      <c r="AD32" s="50" t="s">
        <v>23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46</v>
      </c>
    </row>
    <row r="34" spans="1:52" x14ac:dyDescent="0.25">
      <c r="B34" s="13"/>
      <c r="C34" s="48" t="s">
        <v>85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63" t="s">
        <v>93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4">
        <f>+AV26</f>
        <v>10000</v>
      </c>
      <c r="AW34" s="94"/>
      <c r="AX34" s="94"/>
      <c r="AY34" s="8"/>
      <c r="AZ34" s="8"/>
    </row>
    <row r="35" spans="1:52" x14ac:dyDescent="0.25">
      <c r="B35" s="13"/>
      <c r="C35" s="41"/>
      <c r="D35" s="42" t="s">
        <v>18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24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07">
        <f>+Y54</f>
        <v>15</v>
      </c>
      <c r="AW35" s="107"/>
      <c r="AX35" s="107"/>
      <c r="AY35" s="8"/>
      <c r="AZ35" s="8"/>
    </row>
    <row r="36" spans="1:52" x14ac:dyDescent="0.25">
      <c r="B36" s="13"/>
      <c r="C36" s="41"/>
      <c r="D36" s="42"/>
      <c r="E36" s="42" t="s">
        <v>19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24">
        <v>48</v>
      </c>
      <c r="Z36" s="124"/>
      <c r="AA36" s="124"/>
      <c r="AB36" s="38"/>
      <c r="AC36" s="19"/>
      <c r="AE36" s="49" t="s">
        <v>57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17</v>
      </c>
      <c r="AV36" s="104">
        <f>+AV34/AV35</f>
        <v>666.66666666666663</v>
      </c>
      <c r="AW36" s="104"/>
      <c r="AX36" s="104"/>
      <c r="AY36" s="11"/>
    </row>
    <row r="37" spans="1:52" x14ac:dyDescent="0.25">
      <c r="B37" s="13"/>
      <c r="C37" s="48" t="s">
        <v>86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05">
        <f>+Y32</f>
        <v>63</v>
      </c>
      <c r="Z37" s="105"/>
      <c r="AA37" s="105"/>
      <c r="AB37" s="38"/>
      <c r="AC37" s="19"/>
      <c r="AV37" s="70"/>
      <c r="AW37" s="70"/>
    </row>
    <row r="38" spans="1:52" x14ac:dyDescent="0.25">
      <c r="B38" s="13"/>
      <c r="C38" s="179" t="s">
        <v>87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17</v>
      </c>
      <c r="Y38" s="110">
        <f>+Y36/Y37</f>
        <v>0.76190476190476186</v>
      </c>
      <c r="Z38" s="110"/>
      <c r="AA38" s="110"/>
      <c r="AB38" s="38"/>
      <c r="AC38" s="19"/>
      <c r="AE38" s="180" t="s">
        <v>94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4"/>
      <c r="AW38" s="104"/>
      <c r="AX38" s="104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05"/>
      <c r="Z39" s="105"/>
      <c r="AA39" s="13"/>
      <c r="AB39" s="36"/>
      <c r="AC39" s="19"/>
      <c r="AE39" s="22" t="s">
        <v>25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04">
        <v>165</v>
      </c>
      <c r="AW39" s="104"/>
      <c r="AX39" s="104"/>
      <c r="AY39" s="8"/>
      <c r="AZ39" s="8"/>
    </row>
    <row r="40" spans="1:52" x14ac:dyDescent="0.25">
      <c r="B40" s="13"/>
      <c r="C40" s="21" t="s">
        <v>13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00" t="s">
        <v>14</v>
      </c>
      <c r="Z40" s="100"/>
      <c r="AA40" s="100"/>
      <c r="AB40" s="36"/>
      <c r="AC40" s="17"/>
      <c r="AE40" s="23" t="s">
        <v>26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4">
        <v>283</v>
      </c>
      <c r="AW40" s="104"/>
      <c r="AX40" s="104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88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30</v>
      </c>
    </row>
    <row r="43" spans="1:52" x14ac:dyDescent="0.25">
      <c r="B43" s="37" t="s">
        <v>89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47</v>
      </c>
    </row>
    <row r="44" spans="1:52" x14ac:dyDescent="0.2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95">
        <f>+Y36</f>
        <v>48</v>
      </c>
      <c r="Z44" s="95"/>
      <c r="AA44" s="95"/>
      <c r="AB44" s="38"/>
      <c r="AC44" s="19"/>
      <c r="AE44" s="63" t="s">
        <v>64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05">
        <f>Y54</f>
        <v>15</v>
      </c>
      <c r="AW44" s="105"/>
      <c r="AX44" s="105"/>
      <c r="AY44" s="8"/>
      <c r="AZ44" s="8"/>
    </row>
    <row r="45" spans="1:52" x14ac:dyDescent="0.25">
      <c r="B45" s="13"/>
      <c r="C45" s="48" t="s">
        <v>90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09">
        <v>200</v>
      </c>
      <c r="Z45" s="109"/>
      <c r="AA45" s="109"/>
      <c r="AB45" s="38"/>
      <c r="AC45" s="19"/>
      <c r="AE45" s="8" t="s">
        <v>31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16</v>
      </c>
      <c r="AV45" s="106">
        <v>5000</v>
      </c>
      <c r="AW45" s="106"/>
      <c r="AX45" s="106"/>
      <c r="AY45" s="8"/>
    </row>
    <row r="46" spans="1:52" x14ac:dyDescent="0.25">
      <c r="B46" s="13"/>
      <c r="C46" s="41"/>
      <c r="D46" s="42" t="s">
        <v>58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32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17</v>
      </c>
      <c r="AV46" s="104">
        <f>+AV44*AV45</f>
        <v>75000</v>
      </c>
      <c r="AW46" s="104"/>
      <c r="AX46" s="104"/>
      <c r="AY46" s="11"/>
    </row>
    <row r="47" spans="1:52" x14ac:dyDescent="0.25">
      <c r="B47" s="13"/>
      <c r="C47" s="179" t="s">
        <v>91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17</v>
      </c>
      <c r="Y47" s="110">
        <f>+Y44/Y45</f>
        <v>0.24</v>
      </c>
      <c r="Z47" s="110"/>
      <c r="AA47" s="110"/>
      <c r="AB47" s="38"/>
      <c r="AC47" s="19"/>
      <c r="AV47" s="70"/>
      <c r="AW47" s="70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05"/>
      <c r="Z48" s="105"/>
      <c r="AA48" s="13"/>
      <c r="AB48" s="36"/>
      <c r="AC48" s="19"/>
      <c r="AE48" s="63" t="s">
        <v>95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04">
        <f>+AV34</f>
        <v>10000</v>
      </c>
      <c r="AW48" s="104"/>
      <c r="AX48" s="104"/>
      <c r="AY48" s="8"/>
      <c r="AZ48" s="8"/>
    </row>
    <row r="49" spans="2:55" x14ac:dyDescent="0.25">
      <c r="B49" s="13"/>
      <c r="C49" s="21" t="s">
        <v>20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99">
        <v>0.45</v>
      </c>
      <c r="Z49" s="100"/>
      <c r="AA49" s="100"/>
      <c r="AB49" s="36"/>
      <c r="AC49" s="17"/>
      <c r="AE49" s="20" t="s">
        <v>33</v>
      </c>
      <c r="AV49" s="96">
        <f>+AV46/AV48</f>
        <v>7.5</v>
      </c>
      <c r="AW49" s="96"/>
      <c r="AX49" s="96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27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54</v>
      </c>
    </row>
    <row r="52" spans="2:55" ht="13.2" customHeight="1" x14ac:dyDescent="0.25">
      <c r="B52" s="37" t="s">
        <v>62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96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28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09">
        <v>20</v>
      </c>
      <c r="Z53" s="109"/>
      <c r="AA53" s="109"/>
      <c r="AB53" s="38"/>
      <c r="AC53" s="19"/>
      <c r="AD53" s="32" t="s">
        <v>49</v>
      </c>
      <c r="AZ53" s="8"/>
    </row>
    <row r="54" spans="2:55" x14ac:dyDescent="0.25">
      <c r="B54" s="13"/>
      <c r="C54" s="25" t="s">
        <v>29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09">
        <v>15</v>
      </c>
      <c r="Z54" s="109"/>
      <c r="AA54" s="109"/>
      <c r="AB54" s="38"/>
      <c r="AC54" s="19"/>
      <c r="AE54" s="63" t="s">
        <v>93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4">
        <f>+AV48</f>
        <v>10000</v>
      </c>
      <c r="AW54" s="94"/>
      <c r="AX54" s="94"/>
      <c r="AY54" s="8"/>
      <c r="AZ54" s="11"/>
    </row>
    <row r="55" spans="2:55" x14ac:dyDescent="0.25">
      <c r="B55" s="13"/>
      <c r="C55" s="43" t="s">
        <v>34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10">
        <f>+Y54/Y53</f>
        <v>0.75</v>
      </c>
      <c r="Z55" s="110"/>
      <c r="AA55" s="110"/>
      <c r="AB55" s="38"/>
      <c r="AC55" s="19"/>
      <c r="AE55" s="63" t="s">
        <v>92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17</v>
      </c>
      <c r="AV55" s="107">
        <f>+Y36</f>
        <v>48</v>
      </c>
      <c r="AW55" s="107"/>
      <c r="AX55" s="107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05"/>
      <c r="Z56" s="105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1">
        <f>IF(AV55=0,0,ROUND(+AV54/AV55,0))</f>
        <v>208</v>
      </c>
      <c r="AW56" s="111"/>
      <c r="AX56" s="111"/>
      <c r="AY56" s="11"/>
    </row>
    <row r="57" spans="2:55" x14ac:dyDescent="0.25">
      <c r="B57" s="51" t="s">
        <v>59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0"/>
      <c r="W57" s="100"/>
      <c r="X57" s="25"/>
      <c r="Y57" s="110"/>
      <c r="Z57" s="110"/>
      <c r="AA57" s="110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08" t="s">
        <v>29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25"/>
      <c r="V58" s="100"/>
      <c r="W58" s="100"/>
      <c r="X58" s="25"/>
      <c r="Y58" s="95">
        <f>+Y54</f>
        <v>15</v>
      </c>
      <c r="Z58" s="95"/>
      <c r="AA58" s="95"/>
      <c r="AB58" s="36"/>
      <c r="AE58" s="6" t="s">
        <v>39</v>
      </c>
      <c r="AU58" s="20" t="s">
        <v>38</v>
      </c>
      <c r="AV58" s="112">
        <f>+AV30</f>
        <v>596</v>
      </c>
      <c r="AW58" s="112"/>
      <c r="AX58" s="112"/>
    </row>
    <row r="59" spans="2:55" x14ac:dyDescent="0.25">
      <c r="B59" s="13"/>
      <c r="C59" s="48" t="s">
        <v>92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0"/>
      <c r="W59" s="100"/>
      <c r="X59" s="25"/>
      <c r="Y59" s="105">
        <f>+Y44</f>
        <v>48</v>
      </c>
      <c r="Z59" s="105"/>
      <c r="AA59" s="105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17</v>
      </c>
      <c r="AV59" s="94">
        <f>+AV56</f>
        <v>208</v>
      </c>
      <c r="AW59" s="94"/>
      <c r="AX59" s="94"/>
      <c r="AY59" s="8"/>
    </row>
    <row r="60" spans="2:55" ht="13.2" customHeight="1" x14ac:dyDescent="0.25">
      <c r="B60" s="13"/>
      <c r="C60" s="52" t="s">
        <v>60</v>
      </c>
      <c r="Y60" s="96">
        <f>Y58/Y59</f>
        <v>0.3125</v>
      </c>
      <c r="Z60" s="96"/>
      <c r="AA60" s="96"/>
      <c r="AB60" s="36"/>
      <c r="AC60" s="13"/>
      <c r="AE60" s="6" t="s">
        <v>3</v>
      </c>
      <c r="AU60" s="6" t="s">
        <v>16</v>
      </c>
      <c r="AV60" s="98">
        <f>+AV58-AV59</f>
        <v>388</v>
      </c>
      <c r="AW60" s="98"/>
      <c r="AX60" s="98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181" t="s">
        <v>97</v>
      </c>
      <c r="AV61" s="95">
        <f>+AV55</f>
        <v>48</v>
      </c>
      <c r="AW61" s="95"/>
      <c r="AX61" s="95"/>
      <c r="AZ61" s="13"/>
    </row>
    <row r="62" spans="2:55" x14ac:dyDescent="0.25">
      <c r="B62" s="27"/>
      <c r="C62" s="53" t="s">
        <v>61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97">
        <v>0.25</v>
      </c>
      <c r="Z62" s="97"/>
      <c r="AA62" s="97"/>
      <c r="AB62" s="54"/>
      <c r="AC62" s="47"/>
      <c r="AD62" s="13"/>
      <c r="AE62" s="46" t="s">
        <v>40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98">
        <f>+AV60*AV61</f>
        <v>18624</v>
      </c>
      <c r="AW62" s="98"/>
      <c r="AX62" s="98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181" t="s">
        <v>95</v>
      </c>
      <c r="AV64" s="92">
        <f>+AV54</f>
        <v>10000</v>
      </c>
      <c r="AW64" s="70"/>
      <c r="AX64" s="70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70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17</v>
      </c>
      <c r="AV65" s="97">
        <f>+AV62/AV64</f>
        <v>1.8624000000000001</v>
      </c>
      <c r="AW65" s="97"/>
      <c r="AX65" s="97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52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41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48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35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01">
        <v>30000</v>
      </c>
      <c r="AW70" s="101"/>
      <c r="AX70" s="101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38</v>
      </c>
      <c r="AV71" s="102">
        <v>15000</v>
      </c>
      <c r="AW71" s="102"/>
      <c r="AX71" s="102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36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17</v>
      </c>
      <c r="AV72" s="103">
        <f>+AV70-AV71</f>
        <v>15000</v>
      </c>
      <c r="AW72" s="103"/>
      <c r="AX72" s="103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181" t="s">
        <v>98</v>
      </c>
      <c r="AU73" s="20" t="s">
        <v>38</v>
      </c>
      <c r="AV73" s="93">
        <f>+AV34</f>
        <v>10000</v>
      </c>
      <c r="AW73" s="93"/>
      <c r="AX73" s="93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63" t="s">
        <v>99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17</v>
      </c>
      <c r="AV74" s="92">
        <f>+AV72-AV73</f>
        <v>5000</v>
      </c>
      <c r="AW74" s="92"/>
      <c r="AX74" s="92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181" t="s">
        <v>99</v>
      </c>
      <c r="AV76" s="94">
        <f>+AV74</f>
        <v>5000</v>
      </c>
      <c r="AW76" s="95"/>
      <c r="AX76" s="95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181" t="s">
        <v>95</v>
      </c>
      <c r="AV77" s="92">
        <f>+AV73</f>
        <v>10000</v>
      </c>
      <c r="AW77" s="70"/>
      <c r="AX77" s="70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37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17</v>
      </c>
      <c r="AV78" s="97">
        <f>+AV76/AV77</f>
        <v>0.5</v>
      </c>
      <c r="AW78" s="97"/>
      <c r="AX78" s="97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71" t="s">
        <v>69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55" customFormat="1" ht="15.6" x14ac:dyDescent="0.3">
      <c r="A82" s="72" t="str">
        <f>IF($K$10="","Exhibition Name &amp; Dates",$K$10&amp;"  "&amp;$AN$10)</f>
        <v>Exhibition Name &amp; Dates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</row>
    <row r="83" spans="1:51" x14ac:dyDescent="0.25">
      <c r="Y83" s="69"/>
      <c r="Z83" s="70"/>
      <c r="AA83" s="70"/>
      <c r="AB83" s="70"/>
    </row>
    <row r="84" spans="1:51" x14ac:dyDescent="0.25">
      <c r="Y84" s="69"/>
      <c r="Z84" s="70"/>
      <c r="AA84" s="70"/>
      <c r="AB84" s="70"/>
    </row>
    <row r="85" spans="1:51" s="26" customFormat="1" ht="15" x14ac:dyDescent="0.25">
      <c r="AB85" s="73" t="s">
        <v>66</v>
      </c>
      <c r="AC85" s="73"/>
      <c r="AD85" s="73"/>
      <c r="AE85" s="73"/>
      <c r="AF85" s="73"/>
      <c r="AG85" s="73"/>
      <c r="AH85" s="73" t="s">
        <v>67</v>
      </c>
      <c r="AI85" s="73"/>
      <c r="AJ85" s="73"/>
      <c r="AK85" s="73"/>
      <c r="AL85" s="73"/>
      <c r="AM85" s="73"/>
      <c r="AN85" s="73"/>
      <c r="AO85" s="73" t="s">
        <v>68</v>
      </c>
      <c r="AP85" s="73"/>
      <c r="AQ85" s="73"/>
      <c r="AR85" s="73"/>
      <c r="AS85" s="73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50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64"/>
      <c r="F87" s="65" t="s">
        <v>77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6"/>
      <c r="AB87" s="74">
        <f>+Y38</f>
        <v>0.76190476190476186</v>
      </c>
      <c r="AC87" s="75"/>
      <c r="AD87" s="75"/>
      <c r="AE87" s="75"/>
      <c r="AF87" s="75"/>
      <c r="AG87" s="76"/>
      <c r="AH87" s="80" t="str">
        <f>+Y40</f>
        <v>80-100%</v>
      </c>
      <c r="AI87" s="81"/>
      <c r="AJ87" s="81"/>
      <c r="AK87" s="81"/>
      <c r="AL87" s="81"/>
      <c r="AM87" s="81"/>
      <c r="AN87" s="82"/>
      <c r="AO87" s="80" t="str">
        <f>IF(AB87&gt;=0.8,"Yes","No")</f>
        <v>No</v>
      </c>
      <c r="AP87" s="81"/>
      <c r="AQ87" s="81"/>
      <c r="AR87" s="81"/>
      <c r="AS87" s="82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88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77">
        <f>Y47</f>
        <v>0.24</v>
      </c>
      <c r="AC88" s="78"/>
      <c r="AD88" s="78"/>
      <c r="AE88" s="78"/>
      <c r="AF88" s="78"/>
      <c r="AG88" s="79"/>
      <c r="AH88" s="77">
        <f>+Y49</f>
        <v>0.45</v>
      </c>
      <c r="AI88" s="78"/>
      <c r="AJ88" s="78"/>
      <c r="AK88" s="78"/>
      <c r="AL88" s="78"/>
      <c r="AM88" s="78"/>
      <c r="AN88" s="79"/>
      <c r="AO88" s="86" t="str">
        <f>IF(AB88&gt;=AH88,"Yes","No")</f>
        <v>No</v>
      </c>
      <c r="AP88" s="87"/>
      <c r="AQ88" s="87"/>
      <c r="AR88" s="87"/>
      <c r="AS88" s="88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64"/>
      <c r="F89" s="65" t="s">
        <v>63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6"/>
      <c r="AB89" s="80">
        <f>+Y54</f>
        <v>15</v>
      </c>
      <c r="AC89" s="81"/>
      <c r="AD89" s="81"/>
      <c r="AE89" s="81"/>
      <c r="AF89" s="81"/>
      <c r="AG89" s="82"/>
      <c r="AH89" s="80">
        <f>+Y53</f>
        <v>20</v>
      </c>
      <c r="AI89" s="81"/>
      <c r="AJ89" s="81"/>
      <c r="AK89" s="81"/>
      <c r="AL89" s="81"/>
      <c r="AM89" s="81"/>
      <c r="AN89" s="82"/>
      <c r="AO89" s="80" t="str">
        <f>IF(AB89&gt;=AH89,"Yes","No")</f>
        <v>No</v>
      </c>
      <c r="AP89" s="81"/>
      <c r="AQ89" s="81"/>
      <c r="AR89" s="81"/>
      <c r="AS89" s="82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59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77">
        <f>+Y60</f>
        <v>0.3125</v>
      </c>
      <c r="AC90" s="78"/>
      <c r="AD90" s="78"/>
      <c r="AE90" s="78"/>
      <c r="AF90" s="78"/>
      <c r="AG90" s="79"/>
      <c r="AH90" s="77">
        <f>+Y62</f>
        <v>0.25</v>
      </c>
      <c r="AI90" s="78"/>
      <c r="AJ90" s="78"/>
      <c r="AK90" s="78"/>
      <c r="AL90" s="78"/>
      <c r="AM90" s="78"/>
      <c r="AN90" s="79"/>
      <c r="AO90" s="86" t="str">
        <f>IF(AB90&gt;=AH90,"Yes","No")</f>
        <v>Yes</v>
      </c>
      <c r="AP90" s="87"/>
      <c r="AQ90" s="87"/>
      <c r="AR90" s="87"/>
      <c r="AS90" s="88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51</v>
      </c>
    </row>
    <row r="93" spans="1:51" s="26" customFormat="1" ht="15" x14ac:dyDescent="0.25">
      <c r="E93" s="64"/>
      <c r="F93" s="65" t="s">
        <v>1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6"/>
      <c r="AB93" s="83">
        <f>+AV28</f>
        <v>208.33333333333334</v>
      </c>
      <c r="AC93" s="84"/>
      <c r="AD93" s="84"/>
      <c r="AE93" s="84"/>
      <c r="AF93" s="84"/>
      <c r="AG93" s="85"/>
      <c r="AH93" s="83">
        <f>+AV30</f>
        <v>596</v>
      </c>
      <c r="AI93" s="84"/>
      <c r="AJ93" s="84"/>
      <c r="AK93" s="84"/>
      <c r="AL93" s="84"/>
      <c r="AM93" s="84"/>
      <c r="AN93" s="85"/>
      <c r="AO93" s="80" t="str">
        <f>IF(AB93&lt;=AH93,"Yes","No")</f>
        <v>Yes</v>
      </c>
      <c r="AP93" s="81"/>
      <c r="AQ93" s="81"/>
      <c r="AR93" s="81"/>
      <c r="AS93" s="82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23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89">
        <f>+AV36</f>
        <v>666.66666666666663</v>
      </c>
      <c r="AC94" s="90"/>
      <c r="AD94" s="90"/>
      <c r="AE94" s="90"/>
      <c r="AF94" s="90"/>
      <c r="AG94" s="91"/>
      <c r="AH94" s="89">
        <f>+AV39</f>
        <v>165</v>
      </c>
      <c r="AI94" s="90"/>
      <c r="AJ94" s="90"/>
      <c r="AK94" s="90"/>
      <c r="AL94" s="90"/>
      <c r="AM94" s="90"/>
      <c r="AN94" s="91"/>
      <c r="AO94" s="86" t="str">
        <f>IF(AB94&lt;=AH94,"Yes","No")</f>
        <v>No</v>
      </c>
      <c r="AP94" s="87"/>
      <c r="AQ94" s="87"/>
      <c r="AR94" s="87"/>
      <c r="AS94" s="88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64"/>
      <c r="F95" s="65" t="s">
        <v>30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6"/>
      <c r="AB95" s="74">
        <f>+AV49</f>
        <v>7.5</v>
      </c>
      <c r="AC95" s="75"/>
      <c r="AD95" s="75"/>
      <c r="AE95" s="75"/>
      <c r="AF95" s="75"/>
      <c r="AG95" s="76"/>
      <c r="AH95" s="74">
        <v>1</v>
      </c>
      <c r="AI95" s="75"/>
      <c r="AJ95" s="75"/>
      <c r="AK95" s="75"/>
      <c r="AL95" s="75"/>
      <c r="AM95" s="75"/>
      <c r="AN95" s="76"/>
      <c r="AO95" s="80" t="str">
        <f>IF(AB95&gt;=AH95,"Yes","No")</f>
        <v>Yes</v>
      </c>
      <c r="AP95" s="81"/>
      <c r="AQ95" s="81"/>
      <c r="AR95" s="81"/>
      <c r="AS95" s="82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55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77">
        <f>+AV65</f>
        <v>1.8624000000000001</v>
      </c>
      <c r="AC96" s="78"/>
      <c r="AD96" s="78"/>
      <c r="AE96" s="78"/>
      <c r="AF96" s="78"/>
      <c r="AG96" s="79"/>
      <c r="AH96" s="77">
        <v>1</v>
      </c>
      <c r="AI96" s="78"/>
      <c r="AJ96" s="78"/>
      <c r="AK96" s="78"/>
      <c r="AL96" s="78"/>
      <c r="AM96" s="78"/>
      <c r="AN96" s="79"/>
      <c r="AO96" s="86" t="str">
        <f>IF(AB96&gt;=AH96,"Yes","No")</f>
        <v>Yes</v>
      </c>
      <c r="AP96" s="87"/>
      <c r="AQ96" s="87"/>
      <c r="AR96" s="87"/>
      <c r="AS96" s="88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64"/>
      <c r="F97" s="65" t="s">
        <v>53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6"/>
      <c r="AB97" s="74">
        <f>+AV78</f>
        <v>0.5</v>
      </c>
      <c r="AC97" s="75"/>
      <c r="AD97" s="75"/>
      <c r="AE97" s="75"/>
      <c r="AF97" s="75"/>
      <c r="AG97" s="76"/>
      <c r="AH97" s="74">
        <v>1</v>
      </c>
      <c r="AI97" s="75"/>
      <c r="AJ97" s="75"/>
      <c r="AK97" s="75"/>
      <c r="AL97" s="75"/>
      <c r="AM97" s="75"/>
      <c r="AN97" s="76"/>
      <c r="AO97" s="80" t="str">
        <f>IF(AB97&gt;=AH97,"Yes","No")</f>
        <v>No</v>
      </c>
      <c r="AP97" s="81"/>
      <c r="AQ97" s="81"/>
      <c r="AR97" s="81"/>
      <c r="AS97" s="82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65</v>
      </c>
    </row>
    <row r="100" spans="5:51" x14ac:dyDescent="0.25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4"/>
    </row>
    <row r="101" spans="5:51" x14ac:dyDescent="0.25">
      <c r="E101" s="185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7"/>
    </row>
    <row r="102" spans="5:51" x14ac:dyDescent="0.25">
      <c r="E102" s="185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7"/>
    </row>
    <row r="103" spans="5:51" x14ac:dyDescent="0.25">
      <c r="E103" s="188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90"/>
    </row>
  </sheetData>
  <mergeCells count="145">
    <mergeCell ref="E100:AS103"/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2019-10-21T16:04:10Z</dcterms:modified>
</cp:coreProperties>
</file>